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6\"/>
    </mc:Choice>
  </mc:AlternateContent>
  <xr:revisionPtr revIDLastSave="0" documentId="13_ncr:1_{BA035C2C-D582-4319-B31A-90BC796D4EDA}" xr6:coauthVersionLast="47" xr6:coauthVersionMax="47" xr10:uidLastSave="{00000000-0000-0000-0000-000000000000}"/>
  <bookViews>
    <workbookView xWindow="-396" yWindow="792" windowWidth="16212" windowHeight="1228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71" i="2"/>
  <c r="G72" i="2" s="1"/>
  <c r="G73" i="2" s="1"/>
  <c r="G75" i="2" s="1"/>
  <c r="G76" i="2" s="1"/>
  <c r="G77" i="2" s="1"/>
  <c r="C39" i="1" s="1"/>
  <c r="F71" i="2"/>
  <c r="F72" i="2" s="1"/>
  <c r="F73" i="2" s="1"/>
  <c r="F75" i="2" s="1"/>
  <c r="F76" i="2" s="1"/>
  <c r="F77" i="2" s="1"/>
  <c r="C38" i="1" s="1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2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H33" i="2" s="1"/>
  <c r="D33" i="2"/>
  <c r="H32" i="2"/>
  <c r="G30" i="2"/>
  <c r="F30" i="2"/>
  <c r="E30" i="2"/>
  <c r="D30" i="2"/>
  <c r="H29" i="2"/>
  <c r="G23" i="2"/>
  <c r="F23" i="2"/>
  <c r="E23" i="2"/>
  <c r="D23" i="2"/>
  <c r="H22" i="2"/>
  <c r="H42" i="2" l="1"/>
  <c r="H30" i="2"/>
  <c r="H63" i="2"/>
  <c r="H39" i="2"/>
  <c r="H23" i="2"/>
  <c r="C31" i="1"/>
  <c r="C32" i="1"/>
  <c r="C34" i="1" s="1"/>
  <c r="D73" i="2"/>
  <c r="H72" i="2"/>
  <c r="H71" i="2"/>
  <c r="H73" i="2" l="1"/>
  <c r="D75" i="2"/>
  <c r="D76" i="2" l="1"/>
  <c r="H75" i="2"/>
  <c r="D77" i="2" l="1"/>
  <c r="H76" i="2"/>
  <c r="H77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<sst xmlns="http://schemas.openxmlformats.org/spreadsheetml/2006/main" count="402" uniqueCount="159">
  <si>
    <t>СВОДКА ЗАТРАТ</t>
  </si>
  <si>
    <t>P_0586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</si>
  <si>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</si>
  <si>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</si>
  <si>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</si>
  <si>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</si>
  <si>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</si>
  <si>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</si>
  <si>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</si>
  <si>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</si>
  <si>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</si>
  <si>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</si>
  <si>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</si>
  <si>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</si>
  <si>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</si>
  <si>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</si>
  <si>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</si>
  <si>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</si>
  <si>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</si>
  <si>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</si>
  <si>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</si>
  <si>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</si>
  <si>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</si>
  <si>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</si>
  <si>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</si>
  <si>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</si>
  <si>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</si>
  <si>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</si>
  <si>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</si>
  <si>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</si>
  <si>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</si>
  <si>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</si>
  <si>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</si>
  <si>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</si>
  <si>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</si>
  <si>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</si>
  <si>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</si>
  <si>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</si>
  <si>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</si>
  <si>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</si>
  <si>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</si>
  <si>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</si>
  <si>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</si>
  <si>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</si>
  <si>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</si>
  <si>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</si>
  <si>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</si>
  <si>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</si>
  <si>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</si>
  <si>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</si>
  <si>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</si>
  <si>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</si>
  <si>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</si>
  <si>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</si>
  <si>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</si>
  <si>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</si>
  <si>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</si>
  <si>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</si>
  <si>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</si>
  <si>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</si>
  <si>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</si>
  <si>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</si>
  <si>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</si>
  <si>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</si>
  <si>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</si>
  <si>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</si>
  <si>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</si>
  <si>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</si>
  <si>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</si>
  <si>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</si>
  <si>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</si>
  <si>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</si>
  <si>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</si>
  <si>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</si>
  <si>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</si>
  <si>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</si>
  <si>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</si>
  <si>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</si>
  <si>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</si>
  <si>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</si>
  <si>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</si>
  <si>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</si>
  <si>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</si>
  <si>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</si>
  <si>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</si>
  <si>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</si>
  <si>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</si>
  <si>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</si>
  <si>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</si>
  <si>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</si>
  <si>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</si>
  <si>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</si>
  <si>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</si>
  <si>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</si>
  <si>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</si>
  <si>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</si>
  <si>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</si>
  <si>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</si>
  <si>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</si>
  <si>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</si>
  <si>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</si>
  <si>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</si>
  <si>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</si>
  <si>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</si>
  <si>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</si>
  <si>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</si>
  <si>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</si>
  <si>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</si>
  <si>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</si>
  <si>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</si>
  <si>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</si>
  <si>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</si>
  <si>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</si>
  <si>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</si>
  <si>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</si>
  <si>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</si>
  <si>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</si>
  <si>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</si>
  <si>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</si>
  <si>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</si>
  <si>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</si>
  <si>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</si>
  <si>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</si>
  <si>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</si>
  <si>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</si>
  <si>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</si>
  <si>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</si>
  <si>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</si>
  <si>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</si>
  <si>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</si>
  <si>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</si>
  <si>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</si>
  <si>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</si>
  <si>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</si>
  <si>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</si>
  <si>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</si>
  <si>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</si>
  <si>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</si>
  <si>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</si>
  <si>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</si>
  <si>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</si>
  <si>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</si>
  <si>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</si>
  <si>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</si>
  <si>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</si>
  <si>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</si>
  <si>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</si>
  <si>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</si>
  <si>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</si>
  <si>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</si>
  <si>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</si>
  <si>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</si>
  <si>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</si>
  <si>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</si>
  <si>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</si>
  <si>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</si>
  <si>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</si>
  <si>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</si>
  <si>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КТП С 430 10/0,4/100 кВА (протяженностью 0,6км)с заменой КТП 10/0,4/100 кВА, установка приборов учета (17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</si>
</sst>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6640625" customWidth="1"/>
    <col min="9" max="9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158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144</v>
      </c>
      <c r="C26" s="54"/>
      <c r="D26" s="51"/>
      <c r="E26" s="51"/>
      <c r="F26" s="51"/>
      <c r="G26" s="52"/>
      <c r="H26" s="52" t="s">
        <v>145</v>
      </c>
      <c r="I26" s="52"/>
    </row>
    <row r="27" spans="1:9" ht="16.95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7"/>
      <c r="G27" s="58" t="s">
        <v>147</v>
      </c>
      <c r="H27" s="58" t="s">
        <v>148</v>
      </c>
      <c r="I27" s="58" t="s">
        <v>149</v>
      </c>
    </row>
    <row r="28" spans="1:9" ht="16.95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151</v>
      </c>
      <c r="C29" s="62">
        <f>ССР!G68*1.2</f>
        <v>1148.720418969144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1148.720418969144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152</v>
      </c>
      <c r="C31" s="62">
        <f>C30-ROUND(C30/1.2,5)</f>
        <v>191.45339896914402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153</v>
      </c>
      <c r="C32" s="67">
        <f>C30*I37</f>
        <v>1271.0987497630801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141</v>
      </c>
      <c r="C33" s="62">
        <v>0.53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154</v>
      </c>
      <c r="C34" s="67">
        <f>C32*C33</f>
        <v>673.68233737443256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146</v>
      </c>
      <c r="C37" s="76">
        <f>ССР!D77+ССР!E77</f>
        <v>9328.9965840965815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150</v>
      </c>
      <c r="C38" s="76">
        <f>ССР!F77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151</v>
      </c>
      <c r="C39" s="76">
        <f>ССР!G77-'Сводка затрат'!C29</f>
        <v>442.72855784784838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13544.011454962862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152</v>
      </c>
      <c r="C41" s="62">
        <f>C40-ROUND(C40/1.2,5)</f>
        <v>2257.3352449628619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153</v>
      </c>
      <c r="C42" s="77">
        <f>C40*I38</f>
        <v>15710.948997991467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141</v>
      </c>
      <c r="C43" s="62">
        <f>C33</f>
        <v>0.53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154</v>
      </c>
      <c r="C44" s="67">
        <f>C42*C43</f>
        <v>8326.8029689354771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156</v>
      </c>
      <c r="C46" s="103">
        <f>C34+C44</f>
        <v>9000.485306309909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302.43</v>
      </c>
      <c r="H13" s="19">
        <v>302.43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302.43</v>
      </c>
      <c r="H14" s="19">
        <v>302.43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49"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85</v>
      </c>
      <c r="B3" s="100"/>
      <c r="C3" s="45"/>
      <c r="D3" s="43">
        <v>4429.3167579982</v>
      </c>
      <c r="E3" s="41"/>
      <c r="F3" s="41"/>
      <c r="G3" s="41"/>
      <c r="H3" s="48"/>
    </row>
    <row r="4" spans="1:8" x14ac:dyDescent="0.3">
      <c r="A4" s="97" t="s">
        <v>109</v>
      </c>
      <c r="B4" s="42" t="s">
        <v>110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7"/>
      <c r="B5" s="42" t="s">
        <v>111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112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25</v>
      </c>
      <c r="B8" s="95"/>
      <c r="C8" s="97" t="s">
        <v>25</v>
      </c>
      <c r="D8" s="44">
        <v>4429.3167579982</v>
      </c>
      <c r="E8" s="41">
        <v>1</v>
      </c>
      <c r="F8" s="41" t="s">
        <v>114</v>
      </c>
      <c r="G8" s="44">
        <v>4429.3167579982</v>
      </c>
      <c r="H8" s="47"/>
    </row>
    <row r="9" spans="1:8" x14ac:dyDescent="0.3">
      <c r="A9" s="98">
        <v>1</v>
      </c>
      <c r="B9" s="42" t="s">
        <v>110</v>
      </c>
      <c r="C9" s="97"/>
      <c r="D9" s="44">
        <v>1373.4156667254999</v>
      </c>
      <c r="E9" s="41"/>
      <c r="F9" s="41"/>
      <c r="G9" s="41"/>
      <c r="H9" s="96" t="s">
        <v>115</v>
      </c>
    </row>
    <row r="10" spans="1:8" x14ac:dyDescent="0.3">
      <c r="A10" s="97"/>
      <c r="B10" s="42" t="s">
        <v>111</v>
      </c>
      <c r="C10" s="97"/>
      <c r="D10" s="44">
        <v>3.8895111606770998</v>
      </c>
      <c r="E10" s="41"/>
      <c r="F10" s="41"/>
      <c r="G10" s="41"/>
      <c r="H10" s="96"/>
    </row>
    <row r="11" spans="1:8" x14ac:dyDescent="0.3">
      <c r="A11" s="97"/>
      <c r="B11" s="42" t="s">
        <v>112</v>
      </c>
      <c r="C11" s="97"/>
      <c r="D11" s="44">
        <v>3052.011580112</v>
      </c>
      <c r="E11" s="41"/>
      <c r="F11" s="41"/>
      <c r="G11" s="41"/>
      <c r="H11" s="96"/>
    </row>
    <row r="12" spans="1:8" x14ac:dyDescent="0.3">
      <c r="A12" s="97"/>
      <c r="B12" s="42" t="s">
        <v>113</v>
      </c>
      <c r="C12" s="97"/>
      <c r="D12" s="44">
        <v>0</v>
      </c>
      <c r="E12" s="41"/>
      <c r="F12" s="41"/>
      <c r="G12" s="41"/>
      <c r="H12" s="96"/>
    </row>
    <row r="13" spans="1:8" ht="24.6" x14ac:dyDescent="0.3">
      <c r="A13" s="99"/>
      <c r="B13" s="100"/>
      <c r="C13" s="37"/>
      <c r="D13" s="43">
        <v>2703.4579614589002</v>
      </c>
      <c r="E13" s="41"/>
      <c r="F13" s="41"/>
      <c r="G13" s="41"/>
      <c r="H13" s="47"/>
    </row>
    <row r="14" spans="1:8" x14ac:dyDescent="0.3">
      <c r="A14" s="97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4" t="s">
        <v>91</v>
      </c>
      <c r="B18" s="95"/>
      <c r="C18" s="97" t="s">
        <v>25</v>
      </c>
      <c r="D18" s="44">
        <v>69.477961458869004</v>
      </c>
      <c r="E18" s="41">
        <v>1</v>
      </c>
      <c r="F18" s="41" t="s">
        <v>114</v>
      </c>
      <c r="G18" s="44">
        <v>69.477961458869004</v>
      </c>
      <c r="H18" s="47"/>
    </row>
    <row r="19" spans="1:8" x14ac:dyDescent="0.3">
      <c r="A19" s="98">
        <v>1</v>
      </c>
      <c r="B19" s="42" t="s">
        <v>110</v>
      </c>
      <c r="C19" s="97"/>
      <c r="D19" s="44">
        <v>0</v>
      </c>
      <c r="E19" s="41"/>
      <c r="F19" s="41"/>
      <c r="G19" s="41"/>
      <c r="H19" s="96" t="s">
        <v>115</v>
      </c>
    </row>
    <row r="20" spans="1:8" x14ac:dyDescent="0.3">
      <c r="A20" s="97"/>
      <c r="B20" s="42" t="s">
        <v>111</v>
      </c>
      <c r="C20" s="97"/>
      <c r="D20" s="44">
        <v>0</v>
      </c>
      <c r="E20" s="41"/>
      <c r="F20" s="41"/>
      <c r="G20" s="41"/>
      <c r="H20" s="96"/>
    </row>
    <row r="21" spans="1:8" x14ac:dyDescent="0.3">
      <c r="A21" s="97"/>
      <c r="B21" s="42" t="s">
        <v>112</v>
      </c>
      <c r="C21" s="97"/>
      <c r="D21" s="44">
        <v>0</v>
      </c>
      <c r="E21" s="41"/>
      <c r="F21" s="41"/>
      <c r="G21" s="41"/>
      <c r="H21" s="96"/>
    </row>
    <row r="22" spans="1:8" x14ac:dyDescent="0.3">
      <c r="A22" s="97"/>
      <c r="B22" s="42" t="s">
        <v>113</v>
      </c>
      <c r="C22" s="97"/>
      <c r="D22" s="44">
        <v>69.477961458869004</v>
      </c>
      <c r="E22" s="41"/>
      <c r="F22" s="41"/>
      <c r="G22" s="41"/>
      <c r="H22" s="96"/>
    </row>
    <row r="23" spans="1:8" x14ac:dyDescent="0.3">
      <c r="A23" s="97" t="s">
        <v>117</v>
      </c>
      <c r="B23" s="42" t="s">
        <v>110</v>
      </c>
      <c r="C23" s="37"/>
      <c r="D23" s="43">
        <v>2422.5</v>
      </c>
      <c r="E23" s="41"/>
      <c r="F23" s="41"/>
      <c r="G23" s="41"/>
      <c r="H23" s="47"/>
    </row>
    <row r="24" spans="1:8" x14ac:dyDescent="0.3">
      <c r="A24" s="97"/>
      <c r="B24" s="42" t="s">
        <v>111</v>
      </c>
      <c r="C24" s="37"/>
      <c r="D24" s="43">
        <v>211.48</v>
      </c>
      <c r="E24" s="41"/>
      <c r="F24" s="41"/>
      <c r="G24" s="41"/>
      <c r="H24" s="47"/>
    </row>
    <row r="25" spans="1:8" x14ac:dyDescent="0.3">
      <c r="A25" s="97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4" t="s">
        <v>97</v>
      </c>
      <c r="B27" s="95"/>
      <c r="C27" s="97" t="s">
        <v>118</v>
      </c>
      <c r="D27" s="44">
        <v>2633.98</v>
      </c>
      <c r="E27" s="41">
        <v>34</v>
      </c>
      <c r="F27" s="41" t="s">
        <v>114</v>
      </c>
      <c r="G27" s="44">
        <v>77.47</v>
      </c>
      <c r="H27" s="47"/>
    </row>
    <row r="28" spans="1:8" x14ac:dyDescent="0.3">
      <c r="A28" s="98">
        <v>1</v>
      </c>
      <c r="B28" s="42" t="s">
        <v>110</v>
      </c>
      <c r="C28" s="97"/>
      <c r="D28" s="44">
        <v>2422.5</v>
      </c>
      <c r="E28" s="41"/>
      <c r="F28" s="41"/>
      <c r="G28" s="41"/>
      <c r="H28" s="96" t="s">
        <v>27</v>
      </c>
    </row>
    <row r="29" spans="1:8" x14ac:dyDescent="0.3">
      <c r="A29" s="97"/>
      <c r="B29" s="42" t="s">
        <v>111</v>
      </c>
      <c r="C29" s="97"/>
      <c r="D29" s="44">
        <v>211.48</v>
      </c>
      <c r="E29" s="41"/>
      <c r="F29" s="41"/>
      <c r="G29" s="41"/>
      <c r="H29" s="96"/>
    </row>
    <row r="30" spans="1:8" x14ac:dyDescent="0.3">
      <c r="A30" s="97"/>
      <c r="B30" s="42" t="s">
        <v>112</v>
      </c>
      <c r="C30" s="97"/>
      <c r="D30" s="44">
        <v>0</v>
      </c>
      <c r="E30" s="41"/>
      <c r="F30" s="41"/>
      <c r="G30" s="41"/>
      <c r="H30" s="96"/>
    </row>
    <row r="31" spans="1:8" x14ac:dyDescent="0.3">
      <c r="A31" s="97"/>
      <c r="B31" s="42" t="s">
        <v>113</v>
      </c>
      <c r="C31" s="97"/>
      <c r="D31" s="44">
        <v>0</v>
      </c>
      <c r="E31" s="41"/>
      <c r="F31" s="41"/>
      <c r="G31" s="41"/>
      <c r="H31" s="96"/>
    </row>
    <row r="32" spans="1:8" ht="24.6" x14ac:dyDescent="0.3">
      <c r="A32" s="99" t="s">
        <v>93</v>
      </c>
      <c r="B32" s="100"/>
      <c r="C32" s="37"/>
      <c r="D32" s="43">
        <v>291.62444384474998</v>
      </c>
      <c r="E32" s="41"/>
      <c r="F32" s="41"/>
      <c r="G32" s="41"/>
      <c r="H32" s="47"/>
    </row>
    <row r="33" spans="1:8" x14ac:dyDescent="0.3">
      <c r="A33" s="97" t="s">
        <v>119</v>
      </c>
      <c r="B33" s="42" t="s">
        <v>110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4" t="s">
        <v>93</v>
      </c>
      <c r="B37" s="95"/>
      <c r="C37" s="97" t="s">
        <v>25</v>
      </c>
      <c r="D37" s="44">
        <v>291.62444384474998</v>
      </c>
      <c r="E37" s="41">
        <v>1</v>
      </c>
      <c r="F37" s="41" t="s">
        <v>114</v>
      </c>
      <c r="G37" s="44">
        <v>291.62444384474998</v>
      </c>
      <c r="H37" s="47"/>
    </row>
    <row r="38" spans="1:8" x14ac:dyDescent="0.3">
      <c r="A38" s="98">
        <v>1</v>
      </c>
      <c r="B38" s="42" t="s">
        <v>110</v>
      </c>
      <c r="C38" s="97"/>
      <c r="D38" s="44">
        <v>0</v>
      </c>
      <c r="E38" s="41"/>
      <c r="F38" s="41"/>
      <c r="G38" s="41"/>
      <c r="H38" s="96" t="s">
        <v>115</v>
      </c>
    </row>
    <row r="39" spans="1:8" x14ac:dyDescent="0.3">
      <c r="A39" s="97"/>
      <c r="B39" s="42" t="s">
        <v>111</v>
      </c>
      <c r="C39" s="97"/>
      <c r="D39" s="44">
        <v>0</v>
      </c>
      <c r="E39" s="41"/>
      <c r="F39" s="41"/>
      <c r="G39" s="41"/>
      <c r="H39" s="96"/>
    </row>
    <row r="40" spans="1:8" x14ac:dyDescent="0.3">
      <c r="A40" s="97"/>
      <c r="B40" s="42" t="s">
        <v>112</v>
      </c>
      <c r="C40" s="97"/>
      <c r="D40" s="44">
        <v>0</v>
      </c>
      <c r="E40" s="41"/>
      <c r="F40" s="41"/>
      <c r="G40" s="41"/>
      <c r="H40" s="96"/>
    </row>
    <row r="41" spans="1:8" x14ac:dyDescent="0.3">
      <c r="A41" s="97"/>
      <c r="B41" s="42" t="s">
        <v>113</v>
      </c>
      <c r="C41" s="97"/>
      <c r="D41" s="44">
        <v>291.62444384474998</v>
      </c>
      <c r="E41" s="41"/>
      <c r="F41" s="41"/>
      <c r="G41" s="41"/>
      <c r="H41" s="96"/>
    </row>
    <row r="42" spans="1:8" ht="24.6" x14ac:dyDescent="0.3">
      <c r="A42" s="99" t="s">
        <v>27</v>
      </c>
      <c r="B42" s="100"/>
      <c r="C42" s="37"/>
      <c r="D42" s="43">
        <v>3170.5472018147998</v>
      </c>
      <c r="E42" s="41"/>
      <c r="F42" s="41"/>
      <c r="G42" s="41"/>
      <c r="H42" s="47"/>
    </row>
    <row r="43" spans="1:8" x14ac:dyDescent="0.3">
      <c r="A43" s="97" t="s">
        <v>117</v>
      </c>
      <c r="B43" s="42" t="s">
        <v>110</v>
      </c>
      <c r="C43" s="37"/>
      <c r="D43" s="43">
        <v>3118.7265421017</v>
      </c>
      <c r="E43" s="41"/>
      <c r="F43" s="41"/>
      <c r="G43" s="41"/>
      <c r="H43" s="47"/>
    </row>
    <row r="44" spans="1:8" x14ac:dyDescent="0.3">
      <c r="A44" s="97"/>
      <c r="B44" s="42" t="s">
        <v>111</v>
      </c>
      <c r="C44" s="37"/>
      <c r="D44" s="43">
        <v>51.820659713072999</v>
      </c>
      <c r="E44" s="41"/>
      <c r="F44" s="41"/>
      <c r="G44" s="41"/>
      <c r="H44" s="47"/>
    </row>
    <row r="45" spans="1:8" x14ac:dyDescent="0.3">
      <c r="A45" s="97"/>
      <c r="B45" s="42" t="s">
        <v>112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113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4" t="s">
        <v>97</v>
      </c>
      <c r="B47" s="95"/>
      <c r="C47" s="97" t="s">
        <v>121</v>
      </c>
      <c r="D47" s="44">
        <v>3170.5472018147998</v>
      </c>
      <c r="E47" s="41">
        <v>0.6</v>
      </c>
      <c r="F47" s="41" t="s">
        <v>120</v>
      </c>
      <c r="G47" s="44">
        <v>5284.2453363578998</v>
      </c>
      <c r="H47" s="47"/>
    </row>
    <row r="48" spans="1:8" x14ac:dyDescent="0.3">
      <c r="A48" s="98">
        <v>1</v>
      </c>
      <c r="B48" s="42" t="s">
        <v>110</v>
      </c>
      <c r="C48" s="97"/>
      <c r="D48" s="44">
        <v>3118.7265421017</v>
      </c>
      <c r="E48" s="41"/>
      <c r="F48" s="41"/>
      <c r="G48" s="41"/>
      <c r="H48" s="96" t="s">
        <v>27</v>
      </c>
    </row>
    <row r="49" spans="1:8" x14ac:dyDescent="0.3">
      <c r="A49" s="97"/>
      <c r="B49" s="42" t="s">
        <v>111</v>
      </c>
      <c r="C49" s="97"/>
      <c r="D49" s="44">
        <v>51.820659713072999</v>
      </c>
      <c r="E49" s="41"/>
      <c r="F49" s="41"/>
      <c r="G49" s="41"/>
      <c r="H49" s="96"/>
    </row>
    <row r="50" spans="1:8" x14ac:dyDescent="0.3">
      <c r="A50" s="97"/>
      <c r="B50" s="42" t="s">
        <v>112</v>
      </c>
      <c r="C50" s="97"/>
      <c r="D50" s="44">
        <v>0</v>
      </c>
      <c r="E50" s="41"/>
      <c r="F50" s="41"/>
      <c r="G50" s="41"/>
      <c r="H50" s="96"/>
    </row>
    <row r="51" spans="1:8" x14ac:dyDescent="0.3">
      <c r="A51" s="97"/>
      <c r="B51" s="42" t="s">
        <v>113</v>
      </c>
      <c r="C51" s="97"/>
      <c r="D51" s="44">
        <v>0</v>
      </c>
      <c r="E51" s="41"/>
      <c r="F51" s="41"/>
      <c r="G51" s="41"/>
      <c r="H51" s="96"/>
    </row>
    <row r="52" spans="1:8" ht="24.6" x14ac:dyDescent="0.3">
      <c r="A52" s="99" t="s">
        <v>55</v>
      </c>
      <c r="B52" s="100"/>
      <c r="C52" s="37"/>
      <c r="D52" s="43">
        <v>36.719795593561003</v>
      </c>
      <c r="E52" s="41"/>
      <c r="F52" s="41"/>
      <c r="G52" s="41"/>
      <c r="H52" s="47"/>
    </row>
    <row r="53" spans="1:8" x14ac:dyDescent="0.3">
      <c r="A53" s="97" t="s">
        <v>122</v>
      </c>
      <c r="B53" s="42" t="s">
        <v>110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111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112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113</v>
      </c>
      <c r="C56" s="37"/>
      <c r="D56" s="43">
        <v>36.719795593561003</v>
      </c>
      <c r="E56" s="41"/>
      <c r="F56" s="41"/>
      <c r="G56" s="41"/>
      <c r="H56" s="47"/>
    </row>
    <row r="57" spans="1:8" x14ac:dyDescent="0.3">
      <c r="A57" s="94" t="s">
        <v>55</v>
      </c>
      <c r="B57" s="95"/>
      <c r="C57" s="97" t="s">
        <v>121</v>
      </c>
      <c r="D57" s="44">
        <v>36.719795593561003</v>
      </c>
      <c r="E57" s="41">
        <v>0.6</v>
      </c>
      <c r="F57" s="41" t="s">
        <v>120</v>
      </c>
      <c r="G57" s="44">
        <v>61.199659322602002</v>
      </c>
      <c r="H57" s="47"/>
    </row>
    <row r="58" spans="1:8" x14ac:dyDescent="0.3">
      <c r="A58" s="98">
        <v>1</v>
      </c>
      <c r="B58" s="42" t="s">
        <v>110</v>
      </c>
      <c r="C58" s="97"/>
      <c r="D58" s="44">
        <v>0</v>
      </c>
      <c r="E58" s="41"/>
      <c r="F58" s="41"/>
      <c r="G58" s="41"/>
      <c r="H58" s="96" t="s">
        <v>27</v>
      </c>
    </row>
    <row r="59" spans="1:8" x14ac:dyDescent="0.3">
      <c r="A59" s="97"/>
      <c r="B59" s="42" t="s">
        <v>111</v>
      </c>
      <c r="C59" s="97"/>
      <c r="D59" s="44">
        <v>0</v>
      </c>
      <c r="E59" s="41"/>
      <c r="F59" s="41"/>
      <c r="G59" s="41"/>
      <c r="H59" s="96"/>
    </row>
    <row r="60" spans="1:8" x14ac:dyDescent="0.3">
      <c r="A60" s="97"/>
      <c r="B60" s="42" t="s">
        <v>112</v>
      </c>
      <c r="C60" s="97"/>
      <c r="D60" s="44">
        <v>0</v>
      </c>
      <c r="E60" s="41"/>
      <c r="F60" s="41"/>
      <c r="G60" s="41"/>
      <c r="H60" s="96"/>
    </row>
    <row r="61" spans="1:8" x14ac:dyDescent="0.3">
      <c r="A61" s="97"/>
      <c r="B61" s="42" t="s">
        <v>113</v>
      </c>
      <c r="C61" s="97"/>
      <c r="D61" s="44">
        <v>36.719795593561003</v>
      </c>
      <c r="E61" s="41"/>
      <c r="F61" s="41"/>
      <c r="G61" s="41"/>
      <c r="H61" s="96"/>
    </row>
    <row r="62" spans="1:8" ht="24.6" x14ac:dyDescent="0.3">
      <c r="A62" s="99" t="s">
        <v>80</v>
      </c>
      <c r="B62" s="100"/>
      <c r="C62" s="37"/>
      <c r="D62" s="43">
        <v>666.47210526315996</v>
      </c>
      <c r="E62" s="41"/>
      <c r="F62" s="41"/>
      <c r="G62" s="41"/>
      <c r="H62" s="47"/>
    </row>
    <row r="63" spans="1:8" x14ac:dyDescent="0.3">
      <c r="A63" s="97" t="s">
        <v>123</v>
      </c>
      <c r="B63" s="42" t="s">
        <v>110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111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112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7"/>
      <c r="B66" s="42" t="s">
        <v>113</v>
      </c>
      <c r="C66" s="37"/>
      <c r="D66" s="43">
        <v>666.47210526315996</v>
      </c>
      <c r="E66" s="41"/>
      <c r="F66" s="41"/>
      <c r="G66" s="41"/>
      <c r="H66" s="47"/>
    </row>
    <row r="67" spans="1:8" x14ac:dyDescent="0.3">
      <c r="A67" s="94" t="s">
        <v>80</v>
      </c>
      <c r="B67" s="95"/>
      <c r="C67" s="97" t="s">
        <v>121</v>
      </c>
      <c r="D67" s="44">
        <v>364.04210526316001</v>
      </c>
      <c r="E67" s="41">
        <v>0.6</v>
      </c>
      <c r="F67" s="41" t="s">
        <v>120</v>
      </c>
      <c r="G67" s="44">
        <v>606.73684210526005</v>
      </c>
      <c r="H67" s="47"/>
    </row>
    <row r="68" spans="1:8" x14ac:dyDescent="0.3">
      <c r="A68" s="98">
        <v>1</v>
      </c>
      <c r="B68" s="42" t="s">
        <v>110</v>
      </c>
      <c r="C68" s="97"/>
      <c r="D68" s="44">
        <v>0</v>
      </c>
      <c r="E68" s="41"/>
      <c r="F68" s="41"/>
      <c r="G68" s="41"/>
      <c r="H68" s="96" t="s">
        <v>27</v>
      </c>
    </row>
    <row r="69" spans="1:8" x14ac:dyDescent="0.3">
      <c r="A69" s="97"/>
      <c r="B69" s="42" t="s">
        <v>111</v>
      </c>
      <c r="C69" s="97"/>
      <c r="D69" s="44">
        <v>0</v>
      </c>
      <c r="E69" s="41"/>
      <c r="F69" s="41"/>
      <c r="G69" s="41"/>
      <c r="H69" s="96"/>
    </row>
    <row r="70" spans="1:8" x14ac:dyDescent="0.3">
      <c r="A70" s="97"/>
      <c r="B70" s="42" t="s">
        <v>112</v>
      </c>
      <c r="C70" s="97"/>
      <c r="D70" s="44">
        <v>0</v>
      </c>
      <c r="E70" s="41"/>
      <c r="F70" s="41"/>
      <c r="G70" s="41"/>
      <c r="H70" s="96"/>
    </row>
    <row r="71" spans="1:8" x14ac:dyDescent="0.3">
      <c r="A71" s="97"/>
      <c r="B71" s="42" t="s">
        <v>113</v>
      </c>
      <c r="C71" s="97"/>
      <c r="D71" s="44">
        <v>364.04210526316001</v>
      </c>
      <c r="E71" s="41"/>
      <c r="F71" s="41"/>
      <c r="G71" s="41"/>
      <c r="H71" s="96"/>
    </row>
    <row r="72" spans="1:8" x14ac:dyDescent="0.3">
      <c r="A72" s="94" t="s">
        <v>80</v>
      </c>
      <c r="B72" s="95"/>
      <c r="C72" s="97" t="s">
        <v>118</v>
      </c>
      <c r="D72" s="44">
        <v>302.43</v>
      </c>
      <c r="E72" s="41">
        <v>34</v>
      </c>
      <c r="F72" s="41" t="s">
        <v>114</v>
      </c>
      <c r="G72" s="44">
        <v>8.8949999999999996</v>
      </c>
      <c r="H72" s="47"/>
    </row>
    <row r="73" spans="1:8" x14ac:dyDescent="0.3">
      <c r="A73" s="98">
        <v>2</v>
      </c>
      <c r="B73" s="42" t="s">
        <v>110</v>
      </c>
      <c r="C73" s="97"/>
      <c r="D73" s="44">
        <v>0</v>
      </c>
      <c r="E73" s="41"/>
      <c r="F73" s="41"/>
      <c r="G73" s="41"/>
      <c r="H73" s="96" t="s">
        <v>27</v>
      </c>
    </row>
    <row r="74" spans="1:8" x14ac:dyDescent="0.3">
      <c r="A74" s="97"/>
      <c r="B74" s="42" t="s">
        <v>111</v>
      </c>
      <c r="C74" s="97"/>
      <c r="D74" s="44">
        <v>0</v>
      </c>
      <c r="E74" s="41"/>
      <c r="F74" s="41"/>
      <c r="G74" s="41"/>
      <c r="H74" s="96"/>
    </row>
    <row r="75" spans="1:8" x14ac:dyDescent="0.3">
      <c r="A75" s="97"/>
      <c r="B75" s="42" t="s">
        <v>112</v>
      </c>
      <c r="C75" s="97"/>
      <c r="D75" s="44">
        <v>0</v>
      </c>
      <c r="E75" s="41"/>
      <c r="F75" s="41"/>
      <c r="G75" s="41"/>
      <c r="H75" s="96"/>
    </row>
    <row r="76" spans="1:8" x14ac:dyDescent="0.3">
      <c r="A76" s="97"/>
      <c r="B76" s="42" t="s">
        <v>113</v>
      </c>
      <c r="C76" s="97"/>
      <c r="D76" s="44">
        <v>302.43</v>
      </c>
      <c r="E76" s="41"/>
      <c r="F76" s="41"/>
      <c r="G76" s="41"/>
      <c r="H76" s="96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3" t="s">
        <v>124</v>
      </c>
      <c r="B79" s="93"/>
      <c r="C79" s="93"/>
      <c r="D79" s="93"/>
      <c r="E79" s="93"/>
      <c r="F79" s="93"/>
      <c r="G79" s="93"/>
      <c r="H79" s="93"/>
    </row>
    <row r="80" spans="1:8" x14ac:dyDescent="0.3">
      <c r="A80" s="93" t="s">
        <v>125</v>
      </c>
      <c r="B80" s="93"/>
      <c r="C80" s="93"/>
      <c r="D80" s="93"/>
      <c r="E80" s="93"/>
      <c r="F80" s="93"/>
      <c r="G80" s="93"/>
      <c r="H80" s="93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80:H80"/>
    <mergeCell ref="A72:B72"/>
    <mergeCell ref="H73:H76"/>
    <mergeCell ref="C72:C76"/>
    <mergeCell ref="A73:A76"/>
    <mergeCell ref="A79:H7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114</v>
      </c>
      <c r="C4" s="27">
        <v>1</v>
      </c>
      <c r="D4" s="27">
        <v>3052.010419532</v>
      </c>
      <c r="E4" s="26" t="s">
        <v>136</v>
      </c>
      <c r="F4" s="26"/>
      <c r="G4" s="27">
        <v>3052.010419532</v>
      </c>
      <c r="H4" s="28"/>
    </row>
    <row r="5" spans="1:8" ht="39" customHeight="1" x14ac:dyDescent="0.3">
      <c r="A5" s="25" t="s">
        <v>137</v>
      </c>
      <c r="B5" s="26" t="s">
        <v>120</v>
      </c>
      <c r="C5" s="27">
        <v>0.67326315789474001</v>
      </c>
      <c r="D5" s="27">
        <v>900.30388838926001</v>
      </c>
      <c r="E5" s="26">
        <v>0.4</v>
      </c>
      <c r="F5" s="26"/>
      <c r="G5" s="27">
        <v>606.14143896185999</v>
      </c>
      <c r="H5" s="28"/>
    </row>
    <row r="6" spans="1:8" ht="39" customHeight="1" x14ac:dyDescent="0.3">
      <c r="A6" s="25" t="s">
        <v>138</v>
      </c>
      <c r="B6" s="26" t="s">
        <v>114</v>
      </c>
      <c r="C6" s="27">
        <v>15.157894736842</v>
      </c>
      <c r="D6" s="27">
        <v>81.798315329532997</v>
      </c>
      <c r="E6" s="26">
        <v>0.4</v>
      </c>
      <c r="F6" s="26"/>
      <c r="G6" s="27">
        <v>1239.8902534161</v>
      </c>
      <c r="H6" s="28"/>
    </row>
    <row r="7" spans="1:8" ht="39" customHeight="1" x14ac:dyDescent="0.3">
      <c r="A7" s="25" t="s">
        <v>139</v>
      </c>
      <c r="B7" s="26" t="s">
        <v>114</v>
      </c>
      <c r="C7" s="27">
        <v>2.5263157894737001</v>
      </c>
      <c r="D7" s="27">
        <v>19.871333705078001</v>
      </c>
      <c r="E7" s="26">
        <v>0.4</v>
      </c>
      <c r="F7" s="26"/>
      <c r="G7" s="27">
        <v>50.201264097039001</v>
      </c>
      <c r="H7" s="28"/>
    </row>
    <row r="8" spans="1:8" ht="39" customHeight="1" x14ac:dyDescent="0.3">
      <c r="A8" s="25" t="s">
        <v>140</v>
      </c>
      <c r="B8" s="26" t="s">
        <v>114</v>
      </c>
      <c r="C8" s="27">
        <v>153</v>
      </c>
      <c r="D8" s="27">
        <v>4.8225376529421</v>
      </c>
      <c r="E8" s="26"/>
      <c r="F8" s="26"/>
      <c r="G8" s="27">
        <v>737.84826090013996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4" zoomScale="90" zoomScaleNormal="90" workbookViewId="0">
      <selection activeCell="B20" sqref="B20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5541.2265421017</v>
      </c>
      <c r="E26" s="20">
        <v>263.30065971306999</v>
      </c>
      <c r="F26" s="20">
        <v>0</v>
      </c>
      <c r="G26" s="20">
        <v>0</v>
      </c>
      <c r="H26" s="20">
        <v>5804.5272018147998</v>
      </c>
    </row>
    <row r="27" spans="1:8" ht="16.95" customHeight="1" x14ac:dyDescent="0.3">
      <c r="A27" s="6"/>
      <c r="B27" s="9"/>
      <c r="C27" s="9" t="s">
        <v>28</v>
      </c>
      <c r="D27" s="20">
        <v>6914.6422088272002</v>
      </c>
      <c r="E27" s="20">
        <v>267.19017087374999</v>
      </c>
      <c r="F27" s="20">
        <v>3052.011580112</v>
      </c>
      <c r="G27" s="20">
        <v>0</v>
      </c>
      <c r="H27" s="20">
        <v>10233.843959813001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6914.6422088272002</v>
      </c>
      <c r="E43" s="20">
        <v>267.19017087374999</v>
      </c>
      <c r="F43" s="20">
        <v>3052.011580112</v>
      </c>
      <c r="G43" s="20">
        <v>0</v>
      </c>
      <c r="H43" s="20">
        <v>10233.843959813001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138.53066355254001</v>
      </c>
      <c r="E46" s="20">
        <v>6.5825164928267998</v>
      </c>
      <c r="F46" s="20">
        <v>0</v>
      </c>
      <c r="G46" s="20">
        <v>0</v>
      </c>
      <c r="H46" s="20">
        <v>145.11318004537</v>
      </c>
    </row>
    <row r="47" spans="1:8" ht="16.95" customHeight="1" x14ac:dyDescent="0.3">
      <c r="A47" s="6"/>
      <c r="B47" s="9"/>
      <c r="C47" s="9" t="s">
        <v>44</v>
      </c>
      <c r="D47" s="20">
        <v>167.25063970296</v>
      </c>
      <c r="E47" s="20">
        <v>6.6638514233055002</v>
      </c>
      <c r="F47" s="20">
        <v>0</v>
      </c>
      <c r="G47" s="20">
        <v>0</v>
      </c>
      <c r="H47" s="20">
        <v>173.91449112626</v>
      </c>
    </row>
    <row r="48" spans="1:8" ht="16.95" customHeight="1" x14ac:dyDescent="0.3">
      <c r="A48" s="6"/>
      <c r="B48" s="9"/>
      <c r="C48" s="9" t="s">
        <v>45</v>
      </c>
      <c r="D48" s="20">
        <v>7081.8928485301003</v>
      </c>
      <c r="E48" s="20">
        <v>273.85402229706</v>
      </c>
      <c r="F48" s="20">
        <v>3052.011580112</v>
      </c>
      <c r="G48" s="20">
        <v>0</v>
      </c>
      <c r="H48" s="20">
        <v>10407.758450939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69.477961458869004</v>
      </c>
      <c r="H50" s="20">
        <v>69.477961458869004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184.83740334664</v>
      </c>
      <c r="E51" s="20">
        <v>7.1475899819531001</v>
      </c>
      <c r="F51" s="20">
        <v>0</v>
      </c>
      <c r="G51" s="20">
        <v>0</v>
      </c>
      <c r="H51" s="20">
        <v>191.98499332859001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31.902890144638999</v>
      </c>
      <c r="H52" s="20">
        <v>31.902890144638999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3.7535873835567002</v>
      </c>
      <c r="H53" s="20">
        <v>3.7535873835567002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7.3294282893405001</v>
      </c>
      <c r="H54" s="20">
        <v>7.3294282893405001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36.719795593561003</v>
      </c>
      <c r="H55" s="20">
        <v>36.719795593561003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120.91487266384</v>
      </c>
      <c r="H56" s="20">
        <v>120.91487266384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24.088509788499</v>
      </c>
      <c r="H57" s="20">
        <v>24.088509788499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36.126017201015003</v>
      </c>
      <c r="H58" s="20">
        <v>36.126017201015003</v>
      </c>
    </row>
    <row r="59" spans="1:8" ht="16.95" customHeight="1" x14ac:dyDescent="0.3">
      <c r="A59" s="6"/>
      <c r="B59" s="9"/>
      <c r="C59" s="9" t="s">
        <v>59</v>
      </c>
      <c r="D59" s="20">
        <v>184.83740334664</v>
      </c>
      <c r="E59" s="20">
        <v>7.1475899819531001</v>
      </c>
      <c r="F59" s="20">
        <v>0</v>
      </c>
      <c r="G59" s="20">
        <v>330.31306252332001</v>
      </c>
      <c r="H59" s="20">
        <v>522.29805585191002</v>
      </c>
    </row>
    <row r="60" spans="1:8" ht="16.95" customHeight="1" x14ac:dyDescent="0.3">
      <c r="A60" s="6"/>
      <c r="B60" s="9"/>
      <c r="C60" s="9" t="s">
        <v>60</v>
      </c>
      <c r="D60" s="20">
        <v>7266.7302518768001</v>
      </c>
      <c r="E60" s="20">
        <v>281.00161227900998</v>
      </c>
      <c r="F60" s="20">
        <v>3052.011580112</v>
      </c>
      <c r="G60" s="20">
        <v>330.31306252332001</v>
      </c>
      <c r="H60" s="20">
        <v>10930.056506790999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7266.7302518768001</v>
      </c>
      <c r="E64" s="20">
        <v>281.00161227900998</v>
      </c>
      <c r="F64" s="20">
        <v>3052.011580112</v>
      </c>
      <c r="G64" s="20">
        <v>330.31306252332001</v>
      </c>
      <c r="H64" s="20">
        <v>10930.056506790999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290.79491054445998</v>
      </c>
      <c r="H66" s="20">
        <v>290.79491054445998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666.47210526315996</v>
      </c>
      <c r="H67" s="20">
        <v>666.47210526315996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957.26701580762006</v>
      </c>
      <c r="H68" s="20">
        <v>957.26701580762006</v>
      </c>
    </row>
    <row r="69" spans="1:8" ht="16.95" customHeight="1" x14ac:dyDescent="0.3">
      <c r="A69" s="6"/>
      <c r="B69" s="9"/>
      <c r="C69" s="9" t="s">
        <v>77</v>
      </c>
      <c r="D69" s="20">
        <v>7266.7302518768001</v>
      </c>
      <c r="E69" s="20">
        <v>281.00161227900998</v>
      </c>
      <c r="F69" s="20">
        <v>3052.011580112</v>
      </c>
      <c r="G69" s="20">
        <v>1287.5800783309001</v>
      </c>
      <c r="H69" s="20">
        <v>11887.323522598999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218.00190755630399</v>
      </c>
      <c r="E71" s="20">
        <f>E69 * 3%</f>
        <v>8.4300483683702989</v>
      </c>
      <c r="F71" s="20">
        <f>F69 * 3%</f>
        <v>91.560347403359998</v>
      </c>
      <c r="G71" s="20">
        <f>G69 * 3%</f>
        <v>38.627402349927003</v>
      </c>
      <c r="H71" s="20">
        <f>SUM(D71:G71)</f>
        <v>356.61970567796129</v>
      </c>
    </row>
    <row r="72" spans="1:8" ht="16.95" customHeight="1" x14ac:dyDescent="0.3">
      <c r="A72" s="6"/>
      <c r="B72" s="9"/>
      <c r="C72" s="9" t="s">
        <v>73</v>
      </c>
      <c r="D72" s="20">
        <f>D71</f>
        <v>218.00190755630399</v>
      </c>
      <c r="E72" s="20">
        <f>E71</f>
        <v>8.4300483683702989</v>
      </c>
      <c r="F72" s="20">
        <f>F71</f>
        <v>91.560347403359998</v>
      </c>
      <c r="G72" s="20">
        <f>G71</f>
        <v>38.627402349927003</v>
      </c>
      <c r="H72" s="20">
        <f>SUM(D72:G72)</f>
        <v>356.61970567796129</v>
      </c>
    </row>
    <row r="73" spans="1:8" ht="16.95" customHeight="1" x14ac:dyDescent="0.3">
      <c r="A73" s="6"/>
      <c r="B73" s="9"/>
      <c r="C73" s="9" t="s">
        <v>72</v>
      </c>
      <c r="D73" s="20">
        <f>D72 + D69</f>
        <v>7484.7321594331042</v>
      </c>
      <c r="E73" s="20">
        <f>E72 + E69</f>
        <v>289.43166064738028</v>
      </c>
      <c r="F73" s="20">
        <f>F72 + F69</f>
        <v>3143.5719275153601</v>
      </c>
      <c r="G73" s="20">
        <f>G72 + G69</f>
        <v>1326.2074806808271</v>
      </c>
      <c r="H73" s="20">
        <f>SUM(D73:G73)</f>
        <v>12243.943228276672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1496.946431886621</v>
      </c>
      <c r="E75" s="20">
        <f>E73 * 20%</f>
        <v>57.88633212947606</v>
      </c>
      <c r="F75" s="20">
        <f>F73 * 20%</f>
        <v>628.71438550307209</v>
      </c>
      <c r="G75" s="20">
        <f>G73 * 20%</f>
        <v>265.24149613616544</v>
      </c>
      <c r="H75" s="20">
        <f>SUM(D75:G75)</f>
        <v>2448.7886456553347</v>
      </c>
    </row>
    <row r="76" spans="1:8" ht="16.95" customHeight="1" x14ac:dyDescent="0.3">
      <c r="A76" s="6"/>
      <c r="B76" s="9"/>
      <c r="C76" s="9" t="s">
        <v>68</v>
      </c>
      <c r="D76" s="20">
        <f>D75</f>
        <v>1496.946431886621</v>
      </c>
      <c r="E76" s="20">
        <f>E75</f>
        <v>57.88633212947606</v>
      </c>
      <c r="F76" s="20">
        <f>F75</f>
        <v>628.71438550307209</v>
      </c>
      <c r="G76" s="20">
        <f>G75</f>
        <v>265.24149613616544</v>
      </c>
      <c r="H76" s="20">
        <f>SUM(D76:G76)</f>
        <v>2448.7886456553347</v>
      </c>
    </row>
    <row r="77" spans="1:8" ht="16.95" customHeight="1" x14ac:dyDescent="0.3">
      <c r="A77" s="6"/>
      <c r="B77" s="9"/>
      <c r="C77" s="9" t="s">
        <v>67</v>
      </c>
      <c r="D77" s="20">
        <f>D76 + D73</f>
        <v>8981.6785913197255</v>
      </c>
      <c r="E77" s="20">
        <f>E76 + E73</f>
        <v>347.31799277685633</v>
      </c>
      <c r="F77" s="20">
        <f>F76 + F73</f>
        <v>3772.2863130184323</v>
      </c>
      <c r="G77" s="20">
        <f>G76 + G73</f>
        <v>1591.4489768169924</v>
      </c>
      <c r="H77" s="20">
        <f>SUM(D77:G77)</f>
        <v>14692.731873932007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3118.7265421017</v>
      </c>
      <c r="E13" s="19">
        <v>51.820659713072999</v>
      </c>
      <c r="F13" s="19">
        <v>0</v>
      </c>
      <c r="G13" s="19">
        <v>0</v>
      </c>
      <c r="H13" s="19">
        <v>3170.5472018147998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3118.7265421017</v>
      </c>
      <c r="E14" s="19">
        <v>51.820659713072999</v>
      </c>
      <c r="F14" s="19">
        <v>0</v>
      </c>
      <c r="G14" s="19">
        <v>0</v>
      </c>
      <c r="H14" s="19">
        <v>3170.5472018147998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55</v>
      </c>
      <c r="D13" s="19">
        <v>0</v>
      </c>
      <c r="E13" s="19">
        <v>0</v>
      </c>
      <c r="F13" s="19">
        <v>0</v>
      </c>
      <c r="G13" s="19">
        <v>36.719795593561003</v>
      </c>
      <c r="H13" s="19">
        <v>36.719795593561003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36.719795593561003</v>
      </c>
      <c r="H14" s="19">
        <v>36.719795593561003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364.04210526316001</v>
      </c>
      <c r="H13" s="19">
        <v>364.04210526316001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364.04210526316001</v>
      </c>
      <c r="H14" s="19">
        <v>364.04210526316001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2422.5</v>
      </c>
      <c r="E13" s="19">
        <v>211.48</v>
      </c>
      <c r="F13" s="19">
        <v>0</v>
      </c>
      <c r="G13" s="19">
        <v>0</v>
      </c>
      <c r="H13" s="19">
        <v>2633.98</v>
      </c>
      <c r="J13" s="5"/>
    </row>
    <row r="14" spans="1:14" ht="16.95" customHeight="1" x14ac:dyDescent="0.3">
      <c r="A14" s="6"/>
      <c r="B14" s="9"/>
      <c r="C14" s="9" t="s">
        <v>88</v>
      </c>
      <c r="D14" s="19">
        <v>2422.5</v>
      </c>
      <c r="E14" s="19">
        <v>211.48</v>
      </c>
      <c r="F14" s="19">
        <v>0</v>
      </c>
      <c r="G14" s="19">
        <v>0</v>
      </c>
      <c r="H14" s="19">
        <v>2633.98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2025-11-18T01:47:31Z</dcterms:modified>
</cp:coreProperties>
</file>